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lab'!$A$1:$J$44</definedName>
    <definedName name="_xlnm.Print_Titles" localSheetId="0">'vc lab'!$6:$6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<sst xmlns="http://schemas.openxmlformats.org/spreadsheetml/2006/main" count="77" uniqueCount="76">
  <si>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</si>
  <si>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</si>
  <si>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</si>
  <si>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</si>
  <si>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</si>
  <si>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</si>
  <si>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</si>
  <si>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</si>
  <si>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</si>
  <si>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</si>
  <si>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</si>
  <si>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</si>
  <si>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</si>
  <si>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</si>
  <si>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</si>
  <si>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</si>
  <si>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</si>
  <si>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</si>
  <si>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</si>
  <si>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</si>
  <si>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</si>
  <si>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</si>
  <si>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</si>
  <si>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</si>
  <si>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</si>
  <si>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</si>
  <si>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</si>
  <si>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</si>
  <si>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</si>
  <si>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</si>
  <si>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</si>
  <si>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</si>
  <si>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</si>
  <si>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</si>
  <si>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</si>
  <si>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</si>
  <si>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</si>
  <si>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</si>
  <si>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</si>
  <si>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</si>
  <si>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</si>
  <si>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</si>
  <si>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</si>
  <si>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</si>
  <si>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</si>
  <si>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</si>
  <si>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</si>
  <si>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</si>
  <si>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</si>
  <si>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</si>
  <si>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</si>
  <si>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</si>
  <si>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</si>
  <si>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</si>
  <si>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</si>
  <si>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</si>
  <si>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</si>
  <si>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</si>
  <si>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</si>
  <si>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</si>
  <si>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</si>
  <si>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</si>
  <si>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</si>
  <si>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</si>
  <si>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</si>
  <si>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</si>
  <si>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</si>
  <si>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</si>
  <si>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</si>
  <si>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</si>
  <si>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</si>
  <si>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</si>
  <si>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</si>
  <si>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CRITERIUL 2 CALITATE 50%</t>
  </si>
  <si>
    <t>TOTAL STABILIRE VALOARE CONTRACT Februarie 2024 (FORMULA)</t>
  </si>
  <si>
    <t>TOTAL STABILIRE VALOARE CONTRACT Februarie 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</si>
</sst>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 wrapText="1"/>
    </xf>
    <xf numFmtId="4" fontId="1" fillId="34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B40" sqref="B40:B45"/>
    </sheetView>
  </sheetViews>
  <sheetFormatPr defaultColWidth="9.140625" defaultRowHeight="12.75"/>
  <cols>
    <col min="1" max="1" width="6.8515625" style="1" customWidth="1"/>
    <col min="2" max="2" width="39.140625" style="2" customWidth="1"/>
    <col min="3" max="3" width="20.421875" style="1" customWidth="1"/>
    <col min="4" max="4" width="20.140625" style="3" customWidth="1"/>
    <col min="5" max="5" width="20.28125" style="3" customWidth="1"/>
    <col min="6" max="6" width="19.7109375" style="3" customWidth="1"/>
    <col min="7" max="7" width="18.00390625" style="3" customWidth="1"/>
    <col min="8" max="8" width="17.57421875" style="3" customWidth="1"/>
    <col min="9" max="9" width="20.421875" style="1" hidden="1" customWidth="1"/>
    <col min="10" max="10" width="19.00390625" style="1" customWidth="1"/>
    <col min="11" max="11" width="19.57421875" style="3" customWidth="1"/>
    <col min="12" max="12" width="13.421875" style="1" customWidth="1"/>
    <col min="13" max="16384" width="9.140625" style="1" customWidth="1"/>
  </cols>
  <sheetData>
    <row r="1" ht="21.75" customHeight="1">
      <c r="C1" s="3"/>
    </row>
    <row r="2" spans="1:11" s="30" customFormat="1" ht="21.75" customHeight="1">
      <c r="A2" s="28"/>
      <c r="B2" s="29" t="s">
        <v>71</v>
      </c>
      <c r="D2" s="31"/>
      <c r="E2" s="29"/>
      <c r="F2" s="29"/>
      <c r="G2" s="29"/>
      <c r="H2" s="29"/>
      <c r="K2" s="31"/>
    </row>
    <row r="3" spans="1:11" s="30" customFormat="1" ht="25.5" customHeight="1">
      <c r="A3" s="28"/>
      <c r="B3" s="29" t="s">
        <v>72</v>
      </c>
      <c r="D3" s="31"/>
      <c r="E3" s="29"/>
      <c r="F3" s="29"/>
      <c r="G3" s="29"/>
      <c r="H3" s="29"/>
      <c r="K3" s="31"/>
    </row>
    <row r="4" spans="3:8" ht="21.75" customHeight="1">
      <c r="C4" s="32"/>
      <c r="D4" s="1"/>
      <c r="F4" s="4"/>
      <c r="G4" s="4"/>
      <c r="H4" s="4"/>
    </row>
    <row r="5" spans="3:10" ht="36.75" customHeight="1">
      <c r="C5" s="35" t="s">
        <v>35</v>
      </c>
      <c r="D5" s="36"/>
      <c r="E5" s="37" t="s">
        <v>73</v>
      </c>
      <c r="F5" s="38"/>
      <c r="G5" s="38"/>
      <c r="H5" s="39"/>
      <c r="I5" s="21"/>
      <c r="J5" s="21"/>
    </row>
    <row r="6" spans="1:10" ht="122.25" customHeight="1">
      <c r="A6" s="17" t="s">
        <v>0</v>
      </c>
      <c r="B6" s="26" t="s">
        <v>1</v>
      </c>
      <c r="C6" s="33" t="s">
        <v>14</v>
      </c>
      <c r="D6" s="18" t="s">
        <v>34</v>
      </c>
      <c r="E6" s="33" t="s">
        <v>21</v>
      </c>
      <c r="F6" s="18" t="s">
        <v>22</v>
      </c>
      <c r="G6" s="33" t="s">
        <v>23</v>
      </c>
      <c r="H6" s="18" t="s">
        <v>24</v>
      </c>
      <c r="I6" s="19" t="s">
        <v>74</v>
      </c>
      <c r="J6" s="19" t="s">
        <v>75</v>
      </c>
    </row>
    <row r="7" spans="1:12" ht="46.5" customHeight="1">
      <c r="A7" s="22" t="s">
        <v>44</v>
      </c>
      <c r="B7" s="9" t="s">
        <v>7</v>
      </c>
      <c r="C7" s="12">
        <v>850.6</v>
      </c>
      <c r="D7" s="13">
        <f aca="true" t="shared" si="0" ref="D7:D32">C7*$C$36</f>
        <v>39843.98134883025</v>
      </c>
      <c r="E7" s="14">
        <v>93</v>
      </c>
      <c r="F7" s="12">
        <f aca="true" t="shared" si="1" ref="F7:F32">E7*$F$37</f>
        <v>19572.465419679345</v>
      </c>
      <c r="G7" s="14">
        <v>469</v>
      </c>
      <c r="H7" s="13">
        <f aca="true" t="shared" si="2" ref="H7:H32">G7*$F$40</f>
        <v>17180.263877869278</v>
      </c>
      <c r="I7" s="14">
        <f aca="true" t="shared" si="3" ref="I7:I32">D7+F7+H7</f>
        <v>76596.71064637888</v>
      </c>
      <c r="J7" s="14">
        <f>ROUND(I7,2)</f>
        <v>76596.71</v>
      </c>
      <c r="L7" s="3"/>
    </row>
    <row r="8" spans="1:12" ht="58.5" customHeight="1">
      <c r="A8" s="22" t="s">
        <v>47</v>
      </c>
      <c r="B8" s="9" t="s">
        <v>39</v>
      </c>
      <c r="C8" s="12">
        <v>1186.8</v>
      </c>
      <c r="D8" s="13">
        <f t="shared" si="0"/>
        <v>55592.331371727894</v>
      </c>
      <c r="E8" s="14">
        <v>113</v>
      </c>
      <c r="F8" s="12">
        <f t="shared" si="1"/>
        <v>23781.597767997486</v>
      </c>
      <c r="G8" s="14">
        <v>487.5</v>
      </c>
      <c r="H8" s="13">
        <f t="shared" si="2"/>
        <v>17857.95019288118</v>
      </c>
      <c r="I8" s="14">
        <f t="shared" si="3"/>
        <v>97231.87933260656</v>
      </c>
      <c r="J8" s="14">
        <f aca="true" t="shared" si="4" ref="J8:J31">ROUND(I8,2)</f>
        <v>97231.88</v>
      </c>
      <c r="L8" s="3"/>
    </row>
    <row r="9" spans="1:12" ht="54.75" customHeight="1">
      <c r="A9" s="23" t="s">
        <v>47</v>
      </c>
      <c r="B9" s="11" t="s">
        <v>40</v>
      </c>
      <c r="C9" s="12">
        <v>996.2</v>
      </c>
      <c r="D9" s="13">
        <f t="shared" si="0"/>
        <v>46664.20670080496</v>
      </c>
      <c r="E9" s="14">
        <v>119</v>
      </c>
      <c r="F9" s="12">
        <f t="shared" si="1"/>
        <v>25044.337472492927</v>
      </c>
      <c r="G9" s="14">
        <v>600</v>
      </c>
      <c r="H9" s="13">
        <f t="shared" si="2"/>
        <v>21979.015622007606</v>
      </c>
      <c r="I9" s="14">
        <f t="shared" si="3"/>
        <v>93687.5597953055</v>
      </c>
      <c r="J9" s="14">
        <f t="shared" si="4"/>
        <v>93687.56</v>
      </c>
      <c r="L9" s="3"/>
    </row>
    <row r="10" spans="1:12" ht="46.5" customHeight="1">
      <c r="A10" s="22" t="s">
        <v>57</v>
      </c>
      <c r="B10" s="9" t="s">
        <v>10</v>
      </c>
      <c r="C10" s="12">
        <v>1373.21</v>
      </c>
      <c r="D10" s="13">
        <f t="shared" si="0"/>
        <v>64324.18719495321</v>
      </c>
      <c r="E10" s="14">
        <v>112</v>
      </c>
      <c r="F10" s="12">
        <f t="shared" si="1"/>
        <v>23571.141150581578</v>
      </c>
      <c r="G10" s="14">
        <v>641</v>
      </c>
      <c r="H10" s="13">
        <f t="shared" si="2"/>
        <v>23480.915022844794</v>
      </c>
      <c r="I10" s="14">
        <f t="shared" si="3"/>
        <v>111376.24336837958</v>
      </c>
      <c r="J10" s="14">
        <f t="shared" si="4"/>
        <v>111376.24</v>
      </c>
      <c r="L10" s="3"/>
    </row>
    <row r="11" spans="1:12" ht="46.5" customHeight="1">
      <c r="A11" s="22" t="s">
        <v>58</v>
      </c>
      <c r="B11" s="10" t="s">
        <v>15</v>
      </c>
      <c r="C11" s="12">
        <v>589.3100000000001</v>
      </c>
      <c r="D11" s="13">
        <f t="shared" si="0"/>
        <v>27604.5810588751</v>
      </c>
      <c r="E11" s="14">
        <v>108</v>
      </c>
      <c r="F11" s="12">
        <f t="shared" si="1"/>
        <v>22729.31468091795</v>
      </c>
      <c r="G11" s="14">
        <v>643.5</v>
      </c>
      <c r="H11" s="13">
        <f t="shared" si="2"/>
        <v>23572.49425460316</v>
      </c>
      <c r="I11" s="14">
        <f t="shared" si="3"/>
        <v>73906.38999439622</v>
      </c>
      <c r="J11" s="14">
        <f t="shared" si="4"/>
        <v>73906.39</v>
      </c>
      <c r="L11" s="3"/>
    </row>
    <row r="12" spans="1:12" ht="46.5" customHeight="1">
      <c r="A12" s="22" t="s">
        <v>50</v>
      </c>
      <c r="B12" s="9" t="s">
        <v>16</v>
      </c>
      <c r="C12" s="12">
        <v>501</v>
      </c>
      <c r="D12" s="13">
        <f t="shared" si="0"/>
        <v>23467.945750956922</v>
      </c>
      <c r="E12" s="14">
        <v>110</v>
      </c>
      <c r="F12" s="12">
        <f t="shared" si="1"/>
        <v>23150.227915749765</v>
      </c>
      <c r="G12" s="14">
        <v>806.5</v>
      </c>
      <c r="H12" s="13">
        <f t="shared" si="2"/>
        <v>29543.460165248558</v>
      </c>
      <c r="I12" s="14">
        <f t="shared" si="3"/>
        <v>76161.63383195525</v>
      </c>
      <c r="J12" s="14">
        <f t="shared" si="4"/>
        <v>76161.63</v>
      </c>
      <c r="L12" s="3"/>
    </row>
    <row r="13" spans="1:12" ht="46.5" customHeight="1">
      <c r="A13" s="22" t="s">
        <v>45</v>
      </c>
      <c r="B13" s="9" t="s">
        <v>26</v>
      </c>
      <c r="C13" s="12">
        <v>757.88</v>
      </c>
      <c r="D13" s="13">
        <f t="shared" si="0"/>
        <v>35500.77190765515</v>
      </c>
      <c r="E13" s="14">
        <v>134</v>
      </c>
      <c r="F13" s="12">
        <f t="shared" si="1"/>
        <v>28201.18673373153</v>
      </c>
      <c r="G13" s="14">
        <v>1072</v>
      </c>
      <c r="H13" s="13">
        <f t="shared" si="2"/>
        <v>39269.17457798692</v>
      </c>
      <c r="I13" s="14">
        <f t="shared" si="3"/>
        <v>102971.1332193736</v>
      </c>
      <c r="J13" s="14">
        <f t="shared" si="4"/>
        <v>102971.13</v>
      </c>
      <c r="L13" s="3"/>
    </row>
    <row r="14" spans="1:12" ht="46.5" customHeight="1">
      <c r="A14" s="22" t="s">
        <v>48</v>
      </c>
      <c r="B14" s="9" t="s">
        <v>11</v>
      </c>
      <c r="C14" s="12">
        <v>1481.59</v>
      </c>
      <c r="D14" s="13">
        <f t="shared" si="0"/>
        <v>69400.94559912228</v>
      </c>
      <c r="E14" s="14">
        <v>149</v>
      </c>
      <c r="F14" s="12">
        <f t="shared" si="1"/>
        <v>31358.035994970134</v>
      </c>
      <c r="G14" s="14">
        <v>643.5</v>
      </c>
      <c r="H14" s="13">
        <f t="shared" si="2"/>
        <v>23572.49425460316</v>
      </c>
      <c r="I14" s="14">
        <f t="shared" si="3"/>
        <v>124331.47584869558</v>
      </c>
      <c r="J14" s="14">
        <f t="shared" si="4"/>
        <v>124331.48</v>
      </c>
      <c r="L14" s="3"/>
    </row>
    <row r="15" spans="1:12" ht="46.5" customHeight="1">
      <c r="A15" s="22" t="s">
        <v>59</v>
      </c>
      <c r="B15" s="9" t="s">
        <v>4</v>
      </c>
      <c r="C15" s="12">
        <v>607.64</v>
      </c>
      <c r="D15" s="13">
        <f t="shared" si="0"/>
        <v>28463.19871479334</v>
      </c>
      <c r="E15" s="14">
        <v>108</v>
      </c>
      <c r="F15" s="12">
        <f t="shared" si="1"/>
        <v>22729.31468091795</v>
      </c>
      <c r="G15" s="14">
        <v>558</v>
      </c>
      <c r="H15" s="13">
        <f t="shared" si="2"/>
        <v>20440.484528467074</v>
      </c>
      <c r="I15" s="14">
        <f t="shared" si="3"/>
        <v>71632.99792417836</v>
      </c>
      <c r="J15" s="14">
        <f t="shared" si="4"/>
        <v>71633</v>
      </c>
      <c r="L15" s="3"/>
    </row>
    <row r="16" spans="1:12" ht="46.5" customHeight="1">
      <c r="A16" s="22" t="s">
        <v>60</v>
      </c>
      <c r="B16" s="9" t="s">
        <v>8</v>
      </c>
      <c r="C16" s="12">
        <v>1615.43</v>
      </c>
      <c r="D16" s="13">
        <f t="shared" si="0"/>
        <v>75670.30659574519</v>
      </c>
      <c r="E16" s="14">
        <v>131</v>
      </c>
      <c r="F16" s="12">
        <f t="shared" si="1"/>
        <v>27569.81688148381</v>
      </c>
      <c r="G16" s="14">
        <v>1139.5</v>
      </c>
      <c r="H16" s="13">
        <f t="shared" si="2"/>
        <v>41741.81383546278</v>
      </c>
      <c r="I16" s="14">
        <f t="shared" si="3"/>
        <v>144981.9373126918</v>
      </c>
      <c r="J16" s="14">
        <f t="shared" si="4"/>
        <v>144981.94</v>
      </c>
      <c r="L16" s="3"/>
    </row>
    <row r="17" spans="1:12" ht="46.5" customHeight="1">
      <c r="A17" s="22" t="s">
        <v>61</v>
      </c>
      <c r="B17" s="9" t="s">
        <v>5</v>
      </c>
      <c r="C17" s="12">
        <v>2821.2</v>
      </c>
      <c r="D17" s="13">
        <f t="shared" si="0"/>
        <v>132151.23463592748</v>
      </c>
      <c r="E17" s="14">
        <v>169</v>
      </c>
      <c r="F17" s="12">
        <f t="shared" si="1"/>
        <v>35567.16834328827</v>
      </c>
      <c r="G17" s="14">
        <v>1086.5</v>
      </c>
      <c r="H17" s="13">
        <f t="shared" si="2"/>
        <v>39800.33412218544</v>
      </c>
      <c r="I17" s="14">
        <f t="shared" si="3"/>
        <v>207518.7371014012</v>
      </c>
      <c r="J17" s="14">
        <f t="shared" si="4"/>
        <v>207518.74</v>
      </c>
      <c r="L17" s="3"/>
    </row>
    <row r="18" spans="1:12" ht="46.5" customHeight="1">
      <c r="A18" s="22" t="s">
        <v>51</v>
      </c>
      <c r="B18" s="9" t="s">
        <v>56</v>
      </c>
      <c r="C18" s="12">
        <v>727.5699999999999</v>
      </c>
      <c r="D18" s="13">
        <f t="shared" si="0"/>
        <v>34080.9846108258</v>
      </c>
      <c r="E18" s="14">
        <v>90</v>
      </c>
      <c r="F18" s="12">
        <f t="shared" si="1"/>
        <v>18941.095567431625</v>
      </c>
      <c r="G18" s="14">
        <v>436</v>
      </c>
      <c r="H18" s="13">
        <f t="shared" si="2"/>
        <v>15971.418018658862</v>
      </c>
      <c r="I18" s="14">
        <f t="shared" si="3"/>
        <v>68993.49819691629</v>
      </c>
      <c r="J18" s="14">
        <f t="shared" si="4"/>
        <v>68993.5</v>
      </c>
      <c r="L18" s="3"/>
    </row>
    <row r="19" spans="1:12" ht="46.5" customHeight="1">
      <c r="A19" s="22" t="s">
        <v>62</v>
      </c>
      <c r="B19" s="9" t="s">
        <v>12</v>
      </c>
      <c r="C19" s="12">
        <v>988.54</v>
      </c>
      <c r="D19" s="13">
        <f t="shared" si="0"/>
        <v>46305.39539451288</v>
      </c>
      <c r="E19" s="14">
        <v>152</v>
      </c>
      <c r="F19" s="12">
        <f t="shared" si="1"/>
        <v>31989.405847217855</v>
      </c>
      <c r="G19" s="14">
        <v>868</v>
      </c>
      <c r="H19" s="13">
        <f t="shared" si="2"/>
        <v>31796.309266504337</v>
      </c>
      <c r="I19" s="14">
        <f t="shared" si="3"/>
        <v>110091.11050823507</v>
      </c>
      <c r="J19" s="14">
        <f t="shared" si="4"/>
        <v>110091.11</v>
      </c>
      <c r="L19" s="3"/>
    </row>
    <row r="20" spans="1:12" ht="46.5" customHeight="1">
      <c r="A20" s="22" t="s">
        <v>46</v>
      </c>
      <c r="B20" s="9" t="s">
        <v>19</v>
      </c>
      <c r="C20" s="12">
        <v>703.4</v>
      </c>
      <c r="D20" s="13">
        <f t="shared" si="0"/>
        <v>32948.80846551517</v>
      </c>
      <c r="E20" s="14">
        <v>138</v>
      </c>
      <c r="F20" s="12">
        <f t="shared" si="1"/>
        <v>29043.01320339516</v>
      </c>
      <c r="G20" s="14">
        <v>767</v>
      </c>
      <c r="H20" s="13">
        <f t="shared" si="2"/>
        <v>28096.50830346639</v>
      </c>
      <c r="I20" s="14">
        <f t="shared" si="3"/>
        <v>90088.32997237673</v>
      </c>
      <c r="J20" s="14">
        <f t="shared" si="4"/>
        <v>90088.33</v>
      </c>
      <c r="L20" s="3"/>
    </row>
    <row r="21" spans="1:12" ht="46.5" customHeight="1">
      <c r="A21" s="22" t="s">
        <v>63</v>
      </c>
      <c r="B21" s="11" t="s">
        <v>9</v>
      </c>
      <c r="C21" s="12">
        <v>756.96</v>
      </c>
      <c r="D21" s="13">
        <f t="shared" si="0"/>
        <v>35457.67707713444</v>
      </c>
      <c r="E21" s="14">
        <v>112</v>
      </c>
      <c r="F21" s="12">
        <f t="shared" si="1"/>
        <v>23571.141150581578</v>
      </c>
      <c r="G21" s="14">
        <v>472.5</v>
      </c>
      <c r="H21" s="13">
        <f t="shared" si="2"/>
        <v>17308.47480233099</v>
      </c>
      <c r="I21" s="14">
        <f t="shared" si="3"/>
        <v>76337.293030047</v>
      </c>
      <c r="J21" s="14">
        <f t="shared" si="4"/>
        <v>76337.29</v>
      </c>
      <c r="L21" s="3"/>
    </row>
    <row r="22" spans="1:12" ht="46.5" customHeight="1">
      <c r="A22" s="22" t="s">
        <v>64</v>
      </c>
      <c r="B22" s="9" t="s">
        <v>17</v>
      </c>
      <c r="C22" s="12">
        <v>565.36</v>
      </c>
      <c r="D22" s="13">
        <f t="shared" si="0"/>
        <v>26482.710199123765</v>
      </c>
      <c r="E22" s="14">
        <v>134</v>
      </c>
      <c r="F22" s="12">
        <f t="shared" si="1"/>
        <v>28201.18673373153</v>
      </c>
      <c r="G22" s="14">
        <v>761</v>
      </c>
      <c r="H22" s="13">
        <f t="shared" si="2"/>
        <v>27876.718147246316</v>
      </c>
      <c r="I22" s="14">
        <f t="shared" si="3"/>
        <v>82560.6150801016</v>
      </c>
      <c r="J22" s="14">
        <f t="shared" si="4"/>
        <v>82560.62</v>
      </c>
      <c r="L22" s="3"/>
    </row>
    <row r="23" spans="1:12" ht="46.5" customHeight="1">
      <c r="A23" s="22" t="s">
        <v>53</v>
      </c>
      <c r="B23" s="9" t="s">
        <v>13</v>
      </c>
      <c r="C23" s="12">
        <v>926.4300000000001</v>
      </c>
      <c r="D23" s="13">
        <f t="shared" si="0"/>
        <v>43396.02591229346</v>
      </c>
      <c r="E23" s="14">
        <v>142</v>
      </c>
      <c r="F23" s="12">
        <f t="shared" si="1"/>
        <v>29884.83967305879</v>
      </c>
      <c r="G23" s="14">
        <v>905</v>
      </c>
      <c r="H23" s="13">
        <f t="shared" si="2"/>
        <v>33151.68189652814</v>
      </c>
      <c r="I23" s="14">
        <f t="shared" si="3"/>
        <v>106432.54748188039</v>
      </c>
      <c r="J23" s="14">
        <f t="shared" si="4"/>
        <v>106432.55</v>
      </c>
      <c r="L23" s="3"/>
    </row>
    <row r="24" spans="1:12" ht="46.5" customHeight="1">
      <c r="A24" s="22" t="s">
        <v>55</v>
      </c>
      <c r="B24" s="9" t="s">
        <v>2</v>
      </c>
      <c r="C24" s="12">
        <v>699.6</v>
      </c>
      <c r="D24" s="13">
        <f t="shared" si="0"/>
        <v>32770.808078581766</v>
      </c>
      <c r="E24" s="14">
        <v>145</v>
      </c>
      <c r="F24" s="12">
        <f t="shared" si="1"/>
        <v>30516.20952530651</v>
      </c>
      <c r="G24" s="14">
        <v>863</v>
      </c>
      <c r="H24" s="13">
        <f t="shared" si="2"/>
        <v>31613.15080298761</v>
      </c>
      <c r="I24" s="14">
        <f t="shared" si="3"/>
        <v>94900.16840687589</v>
      </c>
      <c r="J24" s="14">
        <f t="shared" si="4"/>
        <v>94900.17</v>
      </c>
      <c r="L24" s="3"/>
    </row>
    <row r="25" spans="1:12" ht="46.5" customHeight="1">
      <c r="A25" s="22" t="s">
        <v>65</v>
      </c>
      <c r="B25" s="9" t="s">
        <v>6</v>
      </c>
      <c r="C25" s="12">
        <v>941.15</v>
      </c>
      <c r="D25" s="13">
        <f t="shared" si="0"/>
        <v>44085.54320062496</v>
      </c>
      <c r="E25" s="14">
        <v>80</v>
      </c>
      <c r="F25" s="12">
        <f t="shared" si="1"/>
        <v>16836.529393272554</v>
      </c>
      <c r="G25" s="14">
        <v>356</v>
      </c>
      <c r="H25" s="13">
        <f t="shared" si="2"/>
        <v>13040.88260239118</v>
      </c>
      <c r="I25" s="14">
        <f t="shared" si="3"/>
        <v>73962.95519628869</v>
      </c>
      <c r="J25" s="14">
        <f t="shared" si="4"/>
        <v>73962.96</v>
      </c>
      <c r="L25" s="3"/>
    </row>
    <row r="26" spans="1:12" ht="46.5" customHeight="1">
      <c r="A26" s="22" t="s">
        <v>66</v>
      </c>
      <c r="B26" s="9" t="s">
        <v>18</v>
      </c>
      <c r="C26" s="12">
        <v>1431.4</v>
      </c>
      <c r="D26" s="13">
        <f t="shared" si="0"/>
        <v>67049.9352253887</v>
      </c>
      <c r="E26" s="14">
        <v>107</v>
      </c>
      <c r="F26" s="12">
        <f t="shared" si="1"/>
        <v>22518.858063502044</v>
      </c>
      <c r="G26" s="14">
        <v>800</v>
      </c>
      <c r="H26" s="13">
        <f t="shared" si="2"/>
        <v>29305.35416267681</v>
      </c>
      <c r="I26" s="14">
        <f t="shared" si="3"/>
        <v>118874.14745156757</v>
      </c>
      <c r="J26" s="14">
        <f t="shared" si="4"/>
        <v>118874.15</v>
      </c>
      <c r="L26" s="3"/>
    </row>
    <row r="27" spans="1:12" ht="46.5" customHeight="1">
      <c r="A27" s="22" t="s">
        <v>67</v>
      </c>
      <c r="B27" s="9" t="s">
        <v>41</v>
      </c>
      <c r="C27" s="12">
        <v>2849.7</v>
      </c>
      <c r="D27" s="13">
        <f t="shared" si="0"/>
        <v>133486.237537928</v>
      </c>
      <c r="E27" s="14">
        <v>148</v>
      </c>
      <c r="F27" s="12">
        <f t="shared" si="1"/>
        <v>31147.57937755423</v>
      </c>
      <c r="G27" s="14">
        <v>1183</v>
      </c>
      <c r="H27" s="13">
        <f t="shared" si="2"/>
        <v>43335.29246805833</v>
      </c>
      <c r="I27" s="14">
        <f t="shared" si="3"/>
        <v>207969.10938354058</v>
      </c>
      <c r="J27" s="14">
        <f t="shared" si="4"/>
        <v>207969.11</v>
      </c>
      <c r="L27" s="3"/>
    </row>
    <row r="28" spans="1:12" ht="46.5" customHeight="1">
      <c r="A28" s="22" t="s">
        <v>68</v>
      </c>
      <c r="B28" s="10" t="s">
        <v>43</v>
      </c>
      <c r="C28" s="12">
        <v>796.9200000000001</v>
      </c>
      <c r="D28" s="13">
        <f t="shared" si="0"/>
        <v>37329.49167236046</v>
      </c>
      <c r="E28" s="14">
        <v>82</v>
      </c>
      <c r="F28" s="12">
        <f t="shared" si="1"/>
        <v>17257.44262810437</v>
      </c>
      <c r="G28" s="14">
        <v>477</v>
      </c>
      <c r="H28" s="13">
        <f t="shared" si="2"/>
        <v>17473.31741949605</v>
      </c>
      <c r="I28" s="14">
        <f t="shared" si="3"/>
        <v>72060.25171996088</v>
      </c>
      <c r="J28" s="14">
        <f t="shared" si="4"/>
        <v>72060.25</v>
      </c>
      <c r="L28" s="3"/>
    </row>
    <row r="29" spans="1:12" ht="46.5" customHeight="1">
      <c r="A29" s="22" t="s">
        <v>52</v>
      </c>
      <c r="B29" s="10" t="s">
        <v>42</v>
      </c>
      <c r="C29" s="12">
        <v>1930.96</v>
      </c>
      <c r="D29" s="13">
        <f t="shared" si="0"/>
        <v>90450.42819813927</v>
      </c>
      <c r="E29" s="14">
        <v>174</v>
      </c>
      <c r="F29" s="12">
        <f t="shared" si="1"/>
        <v>36619.45143036781</v>
      </c>
      <c r="G29" s="14">
        <v>770</v>
      </c>
      <c r="H29" s="13">
        <f t="shared" si="2"/>
        <v>28206.40338157643</v>
      </c>
      <c r="I29" s="14">
        <f t="shared" si="3"/>
        <v>155276.2830100835</v>
      </c>
      <c r="J29" s="14">
        <f t="shared" si="4"/>
        <v>155276.28</v>
      </c>
      <c r="L29" s="3"/>
    </row>
    <row r="30" spans="1:12" ht="61.5" customHeight="1">
      <c r="A30" s="22" t="s">
        <v>69</v>
      </c>
      <c r="B30" s="9" t="s">
        <v>20</v>
      </c>
      <c r="C30" s="12">
        <v>1341.2</v>
      </c>
      <c r="D30" s="13">
        <f t="shared" si="0"/>
        <v>62824.7681460747</v>
      </c>
      <c r="E30" s="14">
        <v>105</v>
      </c>
      <c r="F30" s="12">
        <f t="shared" si="1"/>
        <v>22097.944828670228</v>
      </c>
      <c r="G30" s="14">
        <v>488</v>
      </c>
      <c r="H30" s="13">
        <f t="shared" si="2"/>
        <v>17876.266039232854</v>
      </c>
      <c r="I30" s="14">
        <f t="shared" si="3"/>
        <v>102798.97901397778</v>
      </c>
      <c r="J30" s="14">
        <f t="shared" si="4"/>
        <v>102798.98</v>
      </c>
      <c r="L30" s="3"/>
    </row>
    <row r="31" spans="1:12" ht="46.5" customHeight="1">
      <c r="A31" s="22" t="s">
        <v>70</v>
      </c>
      <c r="B31" s="9" t="s">
        <v>25</v>
      </c>
      <c r="C31" s="12">
        <v>583.8</v>
      </c>
      <c r="D31" s="13">
        <f t="shared" si="0"/>
        <v>27346.480497821656</v>
      </c>
      <c r="E31" s="14">
        <v>109</v>
      </c>
      <c r="F31" s="12">
        <f t="shared" si="1"/>
        <v>22939.771298333857</v>
      </c>
      <c r="G31" s="14">
        <v>485</v>
      </c>
      <c r="H31" s="13">
        <f t="shared" si="2"/>
        <v>17766.370961122815</v>
      </c>
      <c r="I31" s="14">
        <f t="shared" si="3"/>
        <v>68052.62275727832</v>
      </c>
      <c r="J31" s="14">
        <f t="shared" si="4"/>
        <v>68052.62</v>
      </c>
      <c r="L31" s="3"/>
    </row>
    <row r="32" spans="1:12" ht="46.5" customHeight="1">
      <c r="A32" s="22" t="s">
        <v>49</v>
      </c>
      <c r="B32" s="9" t="s">
        <v>54</v>
      </c>
      <c r="C32" s="12">
        <v>559.88</v>
      </c>
      <c r="D32" s="13">
        <f t="shared" si="0"/>
        <v>26226.014904282954</v>
      </c>
      <c r="E32" s="14">
        <v>117</v>
      </c>
      <c r="F32" s="12">
        <f t="shared" si="1"/>
        <v>24623.424237661115</v>
      </c>
      <c r="G32" s="14">
        <v>497</v>
      </c>
      <c r="H32" s="13">
        <f t="shared" si="2"/>
        <v>18205.95127356297</v>
      </c>
      <c r="I32" s="14">
        <f t="shared" si="3"/>
        <v>69055.39041550703</v>
      </c>
      <c r="J32" s="14">
        <f>ROUND(I32,2)-0.01</f>
        <v>69055.38</v>
      </c>
      <c r="L32" s="3"/>
    </row>
    <row r="33" spans="1:12" ht="37.5" customHeight="1">
      <c r="A33" s="5"/>
      <c r="B33" s="25" t="s">
        <v>3</v>
      </c>
      <c r="C33" s="15">
        <f>SUM(C7:C32)</f>
        <v>28583.730000000007</v>
      </c>
      <c r="D33" s="15">
        <f aca="true" t="shared" si="5" ref="D33:J33">SUM(D7:D32)</f>
        <v>1338924.9999999998</v>
      </c>
      <c r="E33" s="15">
        <f t="shared" si="5"/>
        <v>3181</v>
      </c>
      <c r="F33" s="15">
        <f t="shared" si="5"/>
        <v>669462.5</v>
      </c>
      <c r="G33" s="15">
        <f t="shared" si="5"/>
        <v>18275.5</v>
      </c>
      <c r="H33" s="15">
        <f t="shared" si="5"/>
        <v>669462.5</v>
      </c>
      <c r="I33" s="15">
        <f t="shared" si="5"/>
        <v>2677850</v>
      </c>
      <c r="J33" s="15">
        <f t="shared" si="5"/>
        <v>2677850</v>
      </c>
      <c r="L33" s="3"/>
    </row>
    <row r="34" spans="1:10" ht="64.5" customHeight="1">
      <c r="A34" s="6"/>
      <c r="B34" s="24" t="s">
        <v>27</v>
      </c>
      <c r="C34" s="16">
        <f>C33</f>
        <v>28583.730000000007</v>
      </c>
      <c r="D34" s="20"/>
      <c r="E34" s="34" t="s">
        <v>29</v>
      </c>
      <c r="F34" s="16">
        <f>0.5*2677850</f>
        <v>1338925</v>
      </c>
      <c r="G34" s="20"/>
      <c r="H34" s="20"/>
      <c r="I34" s="20"/>
      <c r="J34" s="20"/>
    </row>
    <row r="35" spans="1:10" ht="42.75" customHeight="1">
      <c r="A35" s="6"/>
      <c r="B35" s="24" t="s">
        <v>36</v>
      </c>
      <c r="C35" s="16">
        <f>0.5*2677850</f>
        <v>1338925</v>
      </c>
      <c r="D35" s="20"/>
      <c r="E35" s="34" t="s">
        <v>30</v>
      </c>
      <c r="F35" s="16">
        <f>0.5*F34</f>
        <v>669462.5</v>
      </c>
      <c r="G35" s="20"/>
      <c r="H35" s="20"/>
      <c r="I35" s="20"/>
      <c r="J35" s="20"/>
    </row>
    <row r="36" spans="1:10" ht="69" customHeight="1">
      <c r="A36" s="6"/>
      <c r="B36" s="24" t="s">
        <v>28</v>
      </c>
      <c r="C36" s="16">
        <f>C35/C34</f>
        <v>46.842207087738366</v>
      </c>
      <c r="D36" s="20"/>
      <c r="E36" s="34" t="s">
        <v>37</v>
      </c>
      <c r="F36" s="16">
        <f>E33</f>
        <v>3181</v>
      </c>
      <c r="G36" s="20"/>
      <c r="H36" s="20"/>
      <c r="I36" s="20"/>
      <c r="J36" s="20"/>
    </row>
    <row r="37" spans="1:10" ht="65.25" customHeight="1">
      <c r="A37" s="6"/>
      <c r="B37" s="7"/>
      <c r="C37" s="20"/>
      <c r="D37" s="20"/>
      <c r="E37" s="34" t="s">
        <v>31</v>
      </c>
      <c r="F37" s="16">
        <f>F35/F36</f>
        <v>210.45661741590695</v>
      </c>
      <c r="G37" s="20"/>
      <c r="H37" s="20"/>
      <c r="I37" s="20"/>
      <c r="J37" s="20"/>
    </row>
    <row r="38" spans="1:10" ht="54.75" customHeight="1">
      <c r="A38" s="6"/>
      <c r="B38" s="7"/>
      <c r="C38" s="20"/>
      <c r="D38" s="20"/>
      <c r="E38" s="34" t="s">
        <v>32</v>
      </c>
      <c r="F38" s="16">
        <f>F34-F35</f>
        <v>669462.5</v>
      </c>
      <c r="G38" s="20"/>
      <c r="H38" s="20"/>
      <c r="I38" s="20"/>
      <c r="J38" s="20"/>
    </row>
    <row r="39" spans="1:10" ht="72.75" customHeight="1">
      <c r="A39" s="6"/>
      <c r="B39" s="7"/>
      <c r="C39" s="20"/>
      <c r="D39" s="20"/>
      <c r="E39" s="34" t="s">
        <v>38</v>
      </c>
      <c r="F39" s="16">
        <f>G33</f>
        <v>18275.5</v>
      </c>
      <c r="G39" s="20"/>
      <c r="H39" s="20"/>
      <c r="I39" s="20"/>
      <c r="J39" s="20"/>
    </row>
    <row r="40" spans="1:10" ht="78.75" customHeight="1">
      <c r="A40" s="6"/>
      <c r="B40" s="7"/>
      <c r="C40" s="20"/>
      <c r="D40" s="20"/>
      <c r="E40" s="34" t="s">
        <v>33</v>
      </c>
      <c r="F40" s="16">
        <f>F38/F39</f>
        <v>36.63169270334601</v>
      </c>
      <c r="G40" s="20"/>
      <c r="H40" s="20"/>
      <c r="I40" s="20"/>
      <c r="J40" s="20"/>
    </row>
    <row r="41" spans="2:4" ht="18.75">
      <c r="B41" s="27"/>
      <c r="C41" s="3"/>
      <c r="D41" s="1"/>
    </row>
    <row r="42" spans="2:4" ht="18.75">
      <c r="B42" s="27"/>
      <c r="C42" s="3"/>
      <c r="D42" s="1"/>
    </row>
    <row r="43" spans="2:4" ht="18.75">
      <c r="B43" s="27"/>
      <c r="C43" s="3"/>
      <c r="D43" s="1"/>
    </row>
    <row r="44" ht="18.75">
      <c r="B44" s="27"/>
    </row>
    <row r="45" ht="15.75">
      <c r="B45" s="1"/>
    </row>
    <row r="51" spans="9:10" ht="15.75">
      <c r="I51" s="8"/>
      <c r="J51" s="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5" r:id="rId1"/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2024-02-05T07:42:52Z</cp:lastPrinted>
  <dcterms:created xsi:type="dcterms:W3CDTF">2004-01-09T07:03:24Z</dcterms:created>
  <dcterms:modified xsi:type="dcterms:W3CDTF">2024-02-07T09:08:55Z</dcterms:modified>
  <cp:category/>
  <cp:version/>
  <cp:contentType/>
  <cp:contentStatus/>
</cp:coreProperties>
</file>